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20" windowHeight="6630" activeTab="0"/>
  </bookViews>
  <sheets>
    <sheet name="Фундамент" sheetId="1" r:id="rId1"/>
  </sheets>
  <definedNames>
    <definedName name="_xlnm._FilterDatabase" localSheetId="0" hidden="1">'Фундамент'!$A$9:$J$16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{"";"1";"двадцать";"тридцать";"сорок";"пятьдесят";"шестьдесят";"семьдесят";"восемьдесят";"девяносто"}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IF(n_3="1",n_2,IF(n_3="",n_1,IF(n_1="",n_3&amp;"z",n_3&amp;"z"&amp;n_1)))</definedName>
    <definedName name="n1x">IF(n_3="1",n_2,IF(n_3="",n_5,IF(n_5="",n_3&amp;"z",n_3&amp;"z"&amp;n_5)))</definedName>
    <definedName name="_xlnm.Print_Titles" localSheetId="0">'Фундамент'!$9:$10</definedName>
    <definedName name="мил">{0,"овz";1,"z";2,"аz";5,"овz"}</definedName>
    <definedName name="_xlnm.Print_Area" localSheetId="0">'Фундамент'!$A$1:$N$32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<sst xmlns="http://schemas.openxmlformats.org/spreadsheetml/2006/main" count="76" uniqueCount="62">
  <si>
    <t>Наименование МЭС</t>
  </si>
  <si>
    <t>Наименование ПМЭС</t>
  </si>
  <si>
    <t>Наименование ПС/ВЛ</t>
  </si>
  <si>
    <t>Наименование материала</t>
  </si>
  <si>
    <t>Единица измерения</t>
  </si>
  <si>
    <t>УТВЕРЖДАЮ</t>
  </si>
  <si>
    <t xml:space="preserve">Первый заместитель генерального </t>
  </si>
  <si>
    <t>директора - главный инженер</t>
  </si>
  <si>
    <t>ТЕХНИЧЕСКОЕ ЗАДАНИЕ</t>
  </si>
  <si>
    <t xml:space="preserve">Дата поставки </t>
  </si>
  <si>
    <t>2. Требования по качеству поставляемой продукции:</t>
  </si>
  <si>
    <t>3. Требования к участникам открытого запроса предложений:</t>
  </si>
  <si>
    <t>В открытом запросе предложений могут участвовать только заводы изготовители указанной продукции или их официальные дилеры с подтверждением полномочий.</t>
  </si>
  <si>
    <t>4. Затраты по доставке продукции:</t>
  </si>
  <si>
    <t>5. Наименование и адрес грузополучателя:</t>
  </si>
  <si>
    <t>Цена товара включает все затраты Поставщика, связанные с выполнением поставок, в том числе расходы на транспортировку товара до склада грузополучателя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</t>
  </si>
  <si>
    <t>Поставляемая продукция должна быть аттестована в ОАО «ФСК ЕЭС» и допущена к применению на объектах ОАО «ФСК ЕЭС»</t>
  </si>
  <si>
    <t>1. Перечень и объёмы поставляемой продукции:</t>
  </si>
  <si>
    <t>СОГЛАСОВАНО</t>
  </si>
  <si>
    <t>Адрес доставки</t>
  </si>
  <si>
    <t xml:space="preserve">Филиал ОАО «Электросетьсервис ЕНЭС» - Специализированная производственная база "Электросетьремонт",   142408, Московской обл., г. Ногинск, ул. Парковая, д. 1; </t>
  </si>
  <si>
    <t>№ п/п</t>
  </si>
  <si>
    <t>Случайные числа:</t>
  </si>
  <si>
    <t>Формула РУС: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</si>
  <si>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</si>
  <si>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Длина:</t>
  </si>
  <si>
    <t>Формула ENG: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</si>
  <si>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</si>
  <si>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Имена:</t>
  </si>
  <si>
    <t>n_1</t>
  </si>
  <si>
    <t>n_2</t>
  </si>
  <si>
    <t>n_3</t>
  </si>
  <si>
    <t>n_4</t>
  </si>
  <si>
    <t>n_5</t>
  </si>
  <si>
    <t>n0</t>
  </si>
  <si>
    <t>n0x</t>
  </si>
  <si>
    <t>n1x</t>
  </si>
  <si>
    <t>мил</t>
  </si>
  <si>
    <t>тыс</t>
  </si>
  <si>
    <t>Заместитель генерального директора</t>
  </si>
  <si>
    <t xml:space="preserve">по комплексному обеспечению и транспорту </t>
  </si>
  <si>
    <t>Количество</t>
  </si>
  <si>
    <t xml:space="preserve">Заместитель руководителя </t>
  </si>
  <si>
    <t>инженерно-проектного центра</t>
  </si>
  <si>
    <t>ПС Трубная</t>
  </si>
  <si>
    <t>Волгоградская область, р.п. Новониколаевский</t>
  </si>
  <si>
    <t>Волгоградская область, Среднеахтубинский район  125</t>
  </si>
  <si>
    <t>г. Владимир ул. Энергетиков д. 31</t>
  </si>
  <si>
    <t>Силами и средствами поставщика до склада грузополучателя, указанного в п.1, столбец 8</t>
  </si>
  <si>
    <t xml:space="preserve">ПС Балашовская </t>
  </si>
  <si>
    <t xml:space="preserve">ПС Владимирская </t>
  </si>
  <si>
    <t>ГОСТ</t>
  </si>
  <si>
    <t>шт</t>
  </si>
  <si>
    <t>Фундамент Ф1</t>
  </si>
  <si>
    <t>Поставляемая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подтверждается соответствующими сертификатами и паспортами выданными заводами изготовителями.</t>
  </si>
  <si>
    <t>Бетонный блок Ф6</t>
  </si>
  <si>
    <t>ПС Северная</t>
  </si>
  <si>
    <t>Фундамент ФМ1</t>
  </si>
  <si>
    <t>Закупка фундаментов для выполнения работ на объекте ПС  "Владимирская"., ПС "Балашовская"., ПС "Трубная" ПС Северная.</t>
  </si>
  <si>
    <t>г. Волгоград ПС Северная</t>
  </si>
  <si>
    <t>6. Особые условия:</t>
  </si>
  <si>
    <t>6.1. Заказчик оставляет за собой право корректировки объемов поставляемой продукции на момент заключения договора поставки либо подписания дополнительных спецификаций к договору в пределах 30% от поставляемого объема продукции.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</si>
</sst>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_(* #,##0.00_);_(* \(#,##0.00\);_(* &quot;-&quot;??_);_(@_)"/>
    <numFmt numFmtId="173" formatCode="#,##0_ ;\-#,##0\ 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4" fontId="49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4" fontId="49" fillId="34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" fontId="49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82" zoomScaleSheetLayoutView="82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D28" sqref="D28:N28"/>
    </sheetView>
  </sheetViews>
  <sheetFormatPr defaultColWidth="9.140625" defaultRowHeight="15"/>
  <cols>
    <col min="1" max="1" width="4.421875" style="5" customWidth="1"/>
    <col min="2" max="2" width="15.8515625" style="5" hidden="1" customWidth="1"/>
    <col min="3" max="3" width="16.28125" style="5" hidden="1" customWidth="1"/>
    <col min="4" max="4" width="26.421875" style="7" customWidth="1"/>
    <col min="5" max="5" width="30.28125" style="5" customWidth="1"/>
    <col min="6" max="6" width="14.7109375" style="5" customWidth="1"/>
    <col min="7" max="7" width="13.28125" style="5" customWidth="1"/>
    <col min="8" max="8" width="16.140625" style="5" customWidth="1"/>
    <col min="9" max="9" width="18.7109375" style="5" customWidth="1"/>
    <col min="10" max="10" width="33.00390625" style="5" customWidth="1"/>
    <col min="11" max="11" width="16.28125" style="5" customWidth="1"/>
    <col min="12" max="12" width="25.7109375" style="5" hidden="1" customWidth="1"/>
    <col min="13" max="13" width="3.140625" style="5" hidden="1" customWidth="1"/>
    <col min="14" max="14" width="20.8515625" style="5" customWidth="1"/>
    <col min="15" max="16384" width="9.140625" style="5" customWidth="1"/>
  </cols>
  <sheetData>
    <row r="1" spans="3:11" ht="15.75">
      <c r="C1" s="2"/>
      <c r="D1" s="1" t="s">
        <v>18</v>
      </c>
      <c r="E1" s="4"/>
      <c r="F1" s="33" t="s">
        <v>18</v>
      </c>
      <c r="K1" s="4" t="s">
        <v>5</v>
      </c>
    </row>
    <row r="2" spans="3:11" ht="15.75">
      <c r="C2" s="2"/>
      <c r="D2" s="28" t="s">
        <v>39</v>
      </c>
      <c r="E2" s="6"/>
      <c r="F2" s="34" t="s">
        <v>42</v>
      </c>
      <c r="K2" s="6" t="s">
        <v>6</v>
      </c>
    </row>
    <row r="3" spans="3:11" ht="15.75">
      <c r="C3" s="2"/>
      <c r="D3" s="28" t="s">
        <v>40</v>
      </c>
      <c r="E3" s="6"/>
      <c r="F3" s="34" t="s">
        <v>43</v>
      </c>
      <c r="K3" s="6" t="s">
        <v>7</v>
      </c>
    </row>
    <row r="4" spans="10:12" ht="15">
      <c r="J4" s="8"/>
      <c r="K4" s="8"/>
      <c r="L4" s="8"/>
    </row>
    <row r="5" spans="2:14" ht="15">
      <c r="B5" s="45" t="s">
        <v>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24.75" customHeight="1">
      <c r="B6" s="46" t="s">
        <v>58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4" s="2" customFormat="1" ht="15">
      <c r="B7" s="9" t="s">
        <v>17</v>
      </c>
      <c r="D7" s="3"/>
    </row>
    <row r="8" spans="2:4" s="2" customFormat="1" ht="15">
      <c r="B8" s="9"/>
      <c r="D8" s="3"/>
    </row>
    <row r="9" spans="1:10" s="2" customFormat="1" ht="30">
      <c r="A9" s="39" t="s">
        <v>21</v>
      </c>
      <c r="B9" s="40" t="s">
        <v>0</v>
      </c>
      <c r="C9" s="40" t="s">
        <v>1</v>
      </c>
      <c r="D9" s="40" t="s">
        <v>2</v>
      </c>
      <c r="E9" s="40" t="s">
        <v>3</v>
      </c>
      <c r="F9" s="40" t="s">
        <v>51</v>
      </c>
      <c r="G9" s="40" t="s">
        <v>4</v>
      </c>
      <c r="H9" s="40" t="s">
        <v>41</v>
      </c>
      <c r="I9" s="41" t="s">
        <v>9</v>
      </c>
      <c r="J9" s="39" t="s">
        <v>19</v>
      </c>
    </row>
    <row r="10" spans="1:10" s="2" customFormat="1" ht="15">
      <c r="A10" s="36">
        <v>1</v>
      </c>
      <c r="B10" s="37">
        <v>2</v>
      </c>
      <c r="C10" s="37">
        <v>3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8">
        <v>8</v>
      </c>
    </row>
    <row r="11" spans="1:10" s="2" customFormat="1" ht="30">
      <c r="A11" s="12">
        <v>1</v>
      </c>
      <c r="B11" s="13"/>
      <c r="C11" s="13"/>
      <c r="D11" s="14" t="s">
        <v>49</v>
      </c>
      <c r="E11" s="13" t="s">
        <v>53</v>
      </c>
      <c r="F11" s="13"/>
      <c r="G11" s="13" t="s">
        <v>52</v>
      </c>
      <c r="H11" s="43">
        <v>9</v>
      </c>
      <c r="I11" s="25">
        <v>41820</v>
      </c>
      <c r="J11" s="26" t="s">
        <v>45</v>
      </c>
    </row>
    <row r="12" spans="1:10" s="2" customFormat="1" ht="15">
      <c r="A12" s="12">
        <v>2</v>
      </c>
      <c r="B12" s="13"/>
      <c r="C12" s="13"/>
      <c r="D12" s="14" t="s">
        <v>50</v>
      </c>
      <c r="E12" s="35" t="s">
        <v>53</v>
      </c>
      <c r="F12" s="13"/>
      <c r="G12" s="13" t="s">
        <v>52</v>
      </c>
      <c r="H12" s="44">
        <v>3</v>
      </c>
      <c r="I12" s="25">
        <v>41820</v>
      </c>
      <c r="J12" s="26" t="s">
        <v>47</v>
      </c>
    </row>
    <row r="13" spans="1:10" s="2" customFormat="1" ht="30">
      <c r="A13" s="12">
        <v>3</v>
      </c>
      <c r="B13" s="13"/>
      <c r="C13" s="13"/>
      <c r="D13" s="14" t="s">
        <v>44</v>
      </c>
      <c r="E13" s="35" t="s">
        <v>53</v>
      </c>
      <c r="F13" s="13"/>
      <c r="G13" s="13" t="s">
        <v>52</v>
      </c>
      <c r="H13" s="44">
        <v>3</v>
      </c>
      <c r="I13" s="25">
        <v>41820</v>
      </c>
      <c r="J13" s="26" t="s">
        <v>46</v>
      </c>
    </row>
    <row r="14" spans="1:10" s="2" customFormat="1" ht="15">
      <c r="A14" s="12">
        <v>3</v>
      </c>
      <c r="B14" s="13"/>
      <c r="C14" s="13"/>
      <c r="D14" s="14" t="s">
        <v>50</v>
      </c>
      <c r="E14" s="35" t="s">
        <v>55</v>
      </c>
      <c r="F14" s="13"/>
      <c r="G14" s="13" t="s">
        <v>52</v>
      </c>
      <c r="H14" s="44">
        <v>76</v>
      </c>
      <c r="I14" s="25">
        <v>41820</v>
      </c>
      <c r="J14" s="26" t="s">
        <v>47</v>
      </c>
    </row>
    <row r="15" spans="1:10" s="2" customFormat="1" ht="30">
      <c r="A15" s="12">
        <v>3</v>
      </c>
      <c r="B15" s="13"/>
      <c r="C15" s="13"/>
      <c r="D15" s="14" t="s">
        <v>44</v>
      </c>
      <c r="E15" s="35" t="s">
        <v>55</v>
      </c>
      <c r="F15" s="13"/>
      <c r="G15" s="13" t="s">
        <v>52</v>
      </c>
      <c r="H15" s="44">
        <v>24</v>
      </c>
      <c r="I15" s="25">
        <v>41820</v>
      </c>
      <c r="J15" s="26" t="s">
        <v>46</v>
      </c>
    </row>
    <row r="16" spans="1:10" s="2" customFormat="1" ht="15">
      <c r="A16" s="12">
        <v>3</v>
      </c>
      <c r="B16" s="13"/>
      <c r="C16" s="13"/>
      <c r="D16" s="14" t="s">
        <v>56</v>
      </c>
      <c r="E16" s="35" t="s">
        <v>57</v>
      </c>
      <c r="F16" s="13"/>
      <c r="G16" s="13" t="s">
        <v>52</v>
      </c>
      <c r="H16" s="44">
        <v>10</v>
      </c>
      <c r="I16" s="25">
        <v>41820</v>
      </c>
      <c r="J16" s="26" t="s">
        <v>59</v>
      </c>
    </row>
    <row r="17" spans="1:14" s="2" customFormat="1" ht="15">
      <c r="A17" s="5"/>
      <c r="B17" s="5"/>
      <c r="C17" s="5"/>
      <c r="D17" s="7"/>
      <c r="E17" s="5"/>
      <c r="F17" s="5"/>
      <c r="G17" s="5"/>
      <c r="H17" s="27"/>
      <c r="I17" s="27"/>
      <c r="J17" s="27"/>
      <c r="K17" s="27"/>
      <c r="L17" s="27"/>
      <c r="M17" s="29"/>
      <c r="N17" s="27"/>
    </row>
    <row r="18" spans="1:14" s="2" customFormat="1" ht="15">
      <c r="A18"/>
      <c r="B18"/>
      <c r="C18" s="8"/>
      <c r="D18" s="47" t="s">
        <v>10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s="2" customFormat="1" ht="43.5" customHeight="1">
      <c r="A19"/>
      <c r="B19"/>
      <c r="C19" s="42"/>
      <c r="D19" s="48" t="s">
        <v>54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2" customFormat="1" ht="15">
      <c r="A20" s="5"/>
      <c r="B20"/>
      <c r="C20" s="42"/>
      <c r="D20" s="48" t="s">
        <v>16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s="2" customFormat="1" ht="15">
      <c r="A21" s="5"/>
      <c r="B21"/>
      <c r="C21" s="8"/>
      <c r="D21" s="47" t="s">
        <v>11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s="2" customFormat="1" ht="15">
      <c r="A22" s="5"/>
      <c r="B22"/>
      <c r="C22" s="42"/>
      <c r="D22" s="48" t="s">
        <v>12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s="2" customFormat="1" ht="15">
      <c r="A23" s="5"/>
      <c r="B23"/>
      <c r="C23" s="3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s="2" customFormat="1" ht="15">
      <c r="B24"/>
      <c r="C24" s="8"/>
      <c r="D24" s="47" t="s">
        <v>13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s="2" customFormat="1" ht="15">
      <c r="A25" s="5"/>
      <c r="C25" s="42"/>
      <c r="D25" s="48" t="s">
        <v>48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2" customFormat="1" ht="15">
      <c r="A26" s="5"/>
      <c r="B26"/>
      <c r="C26" s="42"/>
      <c r="D26" s="48" t="s">
        <v>15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2:14" s="2" customFormat="1" ht="15">
      <c r="B27"/>
      <c r="C27" s="6"/>
      <c r="D27" s="52" t="s">
        <v>14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3:14" s="2" customFormat="1" ht="15">
      <c r="C28" s="32"/>
      <c r="D28" s="49" t="s">
        <v>20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2" customFormat="1" ht="15">
      <c r="A29" s="5"/>
      <c r="B29"/>
      <c r="C29" s="8"/>
      <c r="D29" s="47" t="s">
        <v>60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s="2" customFormat="1" ht="28.5" customHeight="1">
      <c r="A30" s="5"/>
      <c r="B30"/>
      <c r="C30" s="31"/>
      <c r="D30" s="50" t="s">
        <v>61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s="2" customFormat="1" ht="15">
      <c r="A31" s="5"/>
      <c r="B31" s="10"/>
      <c r="C31" s="10"/>
      <c r="D31" s="10"/>
      <c r="E31" s="10"/>
      <c r="F31" s="10"/>
      <c r="G31" s="10"/>
      <c r="H31" s="5"/>
      <c r="I31" s="10"/>
      <c r="J31" s="5"/>
      <c r="K31" s="5"/>
      <c r="L31" s="5"/>
      <c r="M31" s="5"/>
      <c r="N31" s="5"/>
    </row>
    <row r="32" spans="2:14" s="2" customFormat="1" ht="15">
      <c r="B32" s="10"/>
      <c r="C32" s="10"/>
      <c r="D32" s="10"/>
      <c r="E32" s="10"/>
      <c r="F32" s="10"/>
      <c r="G32" s="10"/>
      <c r="H32" s="10"/>
      <c r="I32" s="10"/>
      <c r="J32"/>
      <c r="K32"/>
      <c r="L32"/>
      <c r="M32"/>
      <c r="N32"/>
    </row>
    <row r="33" s="2" customFormat="1" ht="15">
      <c r="H33" s="11"/>
    </row>
    <row r="34" s="2" customFormat="1" ht="15">
      <c r="H34" s="11"/>
    </row>
    <row r="35" s="2" customFormat="1" ht="15">
      <c r="H35" s="11"/>
    </row>
    <row r="36" s="2" customFormat="1" ht="15">
      <c r="D36" s="3"/>
    </row>
    <row r="37" s="2" customFormat="1" ht="15">
      <c r="D37" s="3"/>
    </row>
    <row r="38" spans="2:4" s="2" customFormat="1" ht="15">
      <c r="B38" s="15" t="e">
        <f>#REF!</f>
        <v>#REF!</v>
      </c>
      <c r="C38" s="16" t="e">
        <f>" ("&amp;SUBSTITUTE(PROPER(INDEX(n_4,MID(TEXT(B38,n0),1,1)+1)&amp;INDEX(n0x,MID(TEXT(B38,n0),2,1)+1,MID(TEXT(B38,n0),3,1)+1)&amp;IF(-MID(TEXT(B38,n0),1,3),"миллиард"&amp;VLOOKUP(MID(TEXT(B38,n0),3,1)*AND(MID(TEXT(B38,n0),2,1)-1),мил,2),"")&amp;INDEX(n_4,MID(TEXT(B38,n0),4,1)+1)&amp;INDEX(n0x,MID(TEXT(B38,n0),5,1)+1,MID(TEXT(B38,n0),6,1)+1)&amp;IF(-MID(TEXT(B38,n0),4,3),"миллион"&amp;VLOOKUP(MID(TEXT(B38,n0),6,1)*AND(MID(TEXT(B38,n0),5,1)-1),мил,2),"")&amp;INDEX(n_4,MID(TEXT(B38,n0),7,1)+1)&amp;INDEX(n1x,MID(TEXT(B38,n0),8,1)+1,MID(TEXT(B38,n0),9,1)+1)&amp;IF(-MID(TEXT(B38,n0),7,3),VLOOKUP(MID(TEXT(B38,n0),9,1)*AND(MID(TEXT(B38,n0),8,1)-1),тыс,2),"")&amp;INDEX(n_4,MID(TEXT(B38,n0),10,1)+1)&amp;INDEX(n0x,MID(TEXT(B38,n0),11,1)+1,MID(TEXT(B38,n0),12,1)+1)),"z"," ")&amp;IF(TRUNC(TEXT(B38,n0)),"","Ноль ")&amp;"рубл"&amp;VLOOKUP(MOD(MAX(MOD(MID(TEXT(B38,n0),11,2)-11,100),9),10),{0,"ь ";1,"я ";4,"ей "},2)&amp;RIGHT(TEXT(B38,n0),2)&amp;" копе"&amp;VLOOKUP(MOD(MAX(MOD(RIGHT(TEXT(B38,n0),2)-11,100),9),10),{0,"йка";1,"йки";4,"ек"},2)&amp;")"</f>
        <v>#REF!</v>
      </c>
      <c r="D38" s="3"/>
    </row>
    <row r="39" spans="2:4" s="2" customFormat="1" ht="15">
      <c r="B39" s="17"/>
      <c r="C39" s="17"/>
      <c r="D39" s="3"/>
    </row>
    <row r="40" spans="1:14" s="2" customFormat="1" ht="15">
      <c r="A40" s="5"/>
      <c r="B40" s="15">
        <v>0.23</v>
      </c>
      <c r="C40" s="16" t="str">
        <f>SUBSTITUTE(PROPER(INDEX(n_4,MID(TEXT(B40,n0),1,1)+1)&amp;INDEX(n0x,MID(TEXT(B40,n0),2,1)+1,MID(TEXT(B40,n0),3,1)+1)&amp;IF(-MID(TEXT(B40,n0),1,3),"миллиард"&amp;VLOOKUP(MID(TEXT(B40,n0),3,1)*AND(MID(TEXT(B40,n0),2,1)-1),мил,2),"")&amp;INDEX(n_4,MID(TEXT(B40,n0),4,1)+1)&amp;INDEX(n0x,MID(TEXT(B40,n0),5,1)+1,MID(TEXT(B40,n0),6,1)+1)&amp;IF(-MID(TEXT(B40,n0),4,3),"миллион"&amp;VLOOKUP(MID(TEXT(B40,n0),6,1)*AND(MID(TEXT(B40,n0),5,1)-1),мил,2),"")&amp;INDEX(n_4,MID(TEXT(B40,n0),7,1)+1)&amp;INDEX(n1x,MID(TEXT(B40,n0),8,1)+1,MID(TEXT(B40,n0),9,1)+1)&amp;IF(-MID(TEXT(B40,n0),7,3),VLOOKUP(MID(TEXT(B40,n0),9,1)*AND(MID(TEXT(B40,n0),8,1)-1),тыс,2),"")&amp;INDEX(n_4,MID(TEXT(B40,n0),10,1)+1)&amp;INDEX(n0x,MID(TEXT(B40,n0),11,1)+1,MID(TEXT(B40,n0),12,1)+1)),"z"," ")&amp;IF(TRUNC(TEXT(B40,n0)),"","Ноль ")&amp;"рубл"&amp;VLOOKUP(MOD(MAX(MOD(MID(TEXT(B40,n0),11,2)-11,100),9),10),{0,"ь ";1,"я ";4,"ей "},2)&amp;RIGHT(TEXT(B40,n0),2)&amp;" копе"&amp;VLOOKUP(MOD(MAX(MOD(RIGHT(TEXT(B40,n0),2)-11,100),9),10),{0,"йка";1,"йки";4,"ек"},2)</f>
        <v>Ноль рублей 23 копейки</v>
      </c>
      <c r="D40" s="7"/>
      <c r="E40" s="5"/>
      <c r="F40" s="5"/>
      <c r="G40" s="5"/>
      <c r="I40" s="5"/>
      <c r="J40" s="5"/>
      <c r="K40" s="5"/>
      <c r="L40" s="5"/>
      <c r="M40" s="5"/>
      <c r="N40" s="5"/>
    </row>
    <row r="41" spans="1:14" s="2" customFormat="1" ht="15">
      <c r="A41" s="5"/>
      <c r="B41" s="15">
        <v>1</v>
      </c>
      <c r="C41" s="16" t="str">
        <f>SUBSTITUTE(PROPER(INDEX(n_4,MID(TEXT(B41,n0),1,1)+1)&amp;INDEX(n0x,MID(TEXT(B41,n0),2,1)+1,MID(TEXT(B41,n0),3,1)+1)&amp;IF(-MID(TEXT(B41,n0),1,3),"миллиард"&amp;VLOOKUP(MID(TEXT(B41,n0),3,1)*AND(MID(TEXT(B41,n0),2,1)-1),мил,2),"")&amp;INDEX(n_4,MID(TEXT(B41,n0),4,1)+1)&amp;INDEX(n0x,MID(TEXT(B41,n0),5,1)+1,MID(TEXT(B41,n0),6,1)+1)&amp;IF(-MID(TEXT(B41,n0),4,3),"миллион"&amp;VLOOKUP(MID(TEXT(B41,n0),6,1)*AND(MID(TEXT(B41,n0),5,1)-1),мил,2),"")&amp;INDEX(n_4,MID(TEXT(B41,n0),7,1)+1)&amp;INDEX(n1x,MID(TEXT(B41,n0),8,1)+1,MID(TEXT(B41,n0),9,1)+1)&amp;IF(-MID(TEXT(B41,n0),7,3),VLOOKUP(MID(TEXT(B41,n0),9,1)*AND(MID(TEXT(B41,n0),8,1)-1),тыс,2),"")&amp;INDEX(n_4,MID(TEXT(B41,n0),10,1)+1)&amp;INDEX(n0x,MID(TEXT(B41,n0),11,1)+1,MID(TEXT(B41,n0),12,1)+1)),"z"," ")&amp;IF(TRUNC(TEXT(B41,n0)),"","Ноль ")&amp;"рубл"&amp;VLOOKUP(MOD(MAX(MOD(MID(TEXT(B41,n0),11,2)-11,100),9),10),{0,"ь ";1,"я ";4,"ей "},2)&amp;RIGHT(TEXT(B41,n0),2)&amp;" копе"&amp;VLOOKUP(MOD(MAX(MOD(RIGHT(TEXT(B41,n0),2)-11,100),9),10),{0,"йка";1,"йки";4,"ек"},2)</f>
        <v>Один рубль 00 копеек</v>
      </c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2" customFormat="1" ht="15">
      <c r="A42" s="5"/>
      <c r="B42" s="15">
        <v>2.01</v>
      </c>
      <c r="C42" s="16" t="str">
        <f>SUBSTITUTE(PROPER(INDEX(n_4,MID(TEXT(B42,n0),1,1)+1)&amp;INDEX(n0x,MID(TEXT(B42,n0),2,1)+1,MID(TEXT(B42,n0),3,1)+1)&amp;IF(-MID(TEXT(B42,n0),1,3),"миллиард"&amp;VLOOKUP(MID(TEXT(B42,n0),3,1)*AND(MID(TEXT(B42,n0),2,1)-1),мил,2),"")&amp;INDEX(n_4,MID(TEXT(B42,n0),4,1)+1)&amp;INDEX(n0x,MID(TEXT(B42,n0),5,1)+1,MID(TEXT(B42,n0),6,1)+1)&amp;IF(-MID(TEXT(B42,n0),4,3),"миллион"&amp;VLOOKUP(MID(TEXT(B42,n0),6,1)*AND(MID(TEXT(B42,n0),5,1)-1),мил,2),"")&amp;INDEX(n_4,MID(TEXT(B42,n0),7,1)+1)&amp;INDEX(n1x,MID(TEXT(B42,n0),8,1)+1,MID(TEXT(B42,n0),9,1)+1)&amp;IF(-MID(TEXT(B42,n0),7,3),VLOOKUP(MID(TEXT(B42,n0),9,1)*AND(MID(TEXT(B42,n0),8,1)-1),тыс,2),"")&amp;INDEX(n_4,MID(TEXT(B42,n0),10,1)+1)&amp;INDEX(n0x,MID(TEXT(B42,n0),11,1)+1,MID(TEXT(B42,n0),12,1)+1)),"z"," ")&amp;IF(TRUNC(TEXT(B42,n0)),"","Ноль ")&amp;"рубл"&amp;VLOOKUP(MOD(MAX(MOD(MID(TEXT(B42,n0),11,2)-11,100),9),10),{0,"ь ";1,"я ";4,"ей "},2)&amp;RIGHT(TEXT(B42,n0),2)&amp;" копе"&amp;VLOOKUP(MOD(MAX(MOD(RIGHT(TEXT(B42,n0),2)-11,100),9),10),{0,"йка";1,"йки";4,"ек"},2)</f>
        <v>Два рубля 01 копейка</v>
      </c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2" customFormat="1" ht="15">
      <c r="A43" s="5"/>
      <c r="B43" s="15">
        <v>4.99</v>
      </c>
      <c r="C43" s="16" t="str">
        <f>SUBSTITUTE(PROPER(INDEX(n_4,MID(TEXT(B43,n0),1,1)+1)&amp;INDEX(n0x,MID(TEXT(B43,n0),2,1)+1,MID(TEXT(B43,n0),3,1)+1)&amp;IF(-MID(TEXT(B43,n0),1,3),"миллиард"&amp;VLOOKUP(MID(TEXT(B43,n0),3,1)*AND(MID(TEXT(B43,n0),2,1)-1),мил,2),"")&amp;INDEX(n_4,MID(TEXT(B43,n0),4,1)+1)&amp;INDEX(n0x,MID(TEXT(B43,n0),5,1)+1,MID(TEXT(B43,n0),6,1)+1)&amp;IF(-MID(TEXT(B43,n0),4,3),"миллион"&amp;VLOOKUP(MID(TEXT(B43,n0),6,1)*AND(MID(TEXT(B43,n0),5,1)-1),мил,2),"")&amp;INDEX(n_4,MID(TEXT(B43,n0),7,1)+1)&amp;INDEX(n1x,MID(TEXT(B43,n0),8,1)+1,MID(TEXT(B43,n0),9,1)+1)&amp;IF(-MID(TEXT(B43,n0),7,3),VLOOKUP(MID(TEXT(B43,n0),9,1)*AND(MID(TEXT(B43,n0),8,1)-1),тыс,2),"")&amp;INDEX(n_4,MID(TEXT(B43,n0),10,1)+1)&amp;INDEX(n0x,MID(TEXT(B43,n0),11,1)+1,MID(TEXT(B43,n0),12,1)+1)),"z"," ")&amp;IF(TRUNC(TEXT(B43,n0)),"","Ноль ")&amp;"рубл"&amp;VLOOKUP(MOD(MAX(MOD(MID(TEXT(B43,n0),11,2)-11,100),9),10),{0,"ь ";1,"я ";4,"ей "},2)&amp;RIGHT(TEXT(B43,n0),2)&amp;" копе"&amp;VLOOKUP(MOD(MAX(MOD(RIGHT(TEXT(B43,n0),2)-11,100),9),10),{0,"йка";1,"йки";4,"ек"},2)</f>
        <v>Четыре рубля 99 копеек</v>
      </c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2" customFormat="1" ht="15">
      <c r="A44" s="5"/>
      <c r="B44" s="15">
        <v>5.11</v>
      </c>
      <c r="C44" s="16" t="str">
        <f>SUBSTITUTE(PROPER(INDEX(n_4,MID(TEXT(B44,n0),1,1)+1)&amp;INDEX(n0x,MID(TEXT(B44,n0),2,1)+1,MID(TEXT(B44,n0),3,1)+1)&amp;IF(-MID(TEXT(B44,n0),1,3),"миллиард"&amp;VLOOKUP(MID(TEXT(B44,n0),3,1)*AND(MID(TEXT(B44,n0),2,1)-1),мил,2),"")&amp;INDEX(n_4,MID(TEXT(B44,n0),4,1)+1)&amp;INDEX(n0x,MID(TEXT(B44,n0),5,1)+1,MID(TEXT(B44,n0),6,1)+1)&amp;IF(-MID(TEXT(B44,n0),4,3),"миллион"&amp;VLOOKUP(MID(TEXT(B44,n0),6,1)*AND(MID(TEXT(B44,n0),5,1)-1),мил,2),"")&amp;INDEX(n_4,MID(TEXT(B44,n0),7,1)+1)&amp;INDEX(n1x,MID(TEXT(B44,n0),8,1)+1,MID(TEXT(B44,n0),9,1)+1)&amp;IF(-MID(TEXT(B44,n0),7,3),VLOOKUP(MID(TEXT(B44,n0),9,1)*AND(MID(TEXT(B44,n0),8,1)-1),тыс,2),"")&amp;INDEX(n_4,MID(TEXT(B44,n0),10,1)+1)&amp;INDEX(n0x,MID(TEXT(B44,n0),11,1)+1,MID(TEXT(B44,n0),12,1)+1)),"z"," ")&amp;IF(TRUNC(TEXT(B44,n0)),"","Ноль ")&amp;"рубл"&amp;VLOOKUP(MOD(MAX(MOD(MID(TEXT(B44,n0),11,2)-11,100),9),10),{0,"ь ";1,"я ";4,"ей "},2)&amp;RIGHT(TEXT(B44,n0),2)&amp;" копе"&amp;VLOOKUP(MOD(MAX(MOD(RIGHT(TEXT(B44,n0),2)-11,100),9),10),{0,"йка";1,"йки";4,"ек"},2)</f>
        <v>Пять рублей 11 копеек</v>
      </c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2" customFormat="1" ht="15">
      <c r="A45" s="5"/>
      <c r="B45" s="15">
        <v>10.12</v>
      </c>
      <c r="C45" s="16" t="str">
        <f>SUBSTITUTE(PROPER(INDEX(n_4,MID(TEXT(B45,n0),1,1)+1)&amp;INDEX(n0x,MID(TEXT(B45,n0),2,1)+1,MID(TEXT(B45,n0),3,1)+1)&amp;IF(-MID(TEXT(B45,n0),1,3),"миллиард"&amp;VLOOKUP(MID(TEXT(B45,n0),3,1)*AND(MID(TEXT(B45,n0),2,1)-1),мил,2),"")&amp;INDEX(n_4,MID(TEXT(B45,n0),4,1)+1)&amp;INDEX(n0x,MID(TEXT(B45,n0),5,1)+1,MID(TEXT(B45,n0),6,1)+1)&amp;IF(-MID(TEXT(B45,n0),4,3),"миллион"&amp;VLOOKUP(MID(TEXT(B45,n0),6,1)*AND(MID(TEXT(B45,n0),5,1)-1),мил,2),"")&amp;INDEX(n_4,MID(TEXT(B45,n0),7,1)+1)&amp;INDEX(n1x,MID(TEXT(B45,n0),8,1)+1,MID(TEXT(B45,n0),9,1)+1)&amp;IF(-MID(TEXT(B45,n0),7,3),VLOOKUP(MID(TEXT(B45,n0),9,1)*AND(MID(TEXT(B45,n0),8,1)-1),тыс,2),"")&amp;INDEX(n_4,MID(TEXT(B45,n0),10,1)+1)&amp;INDEX(n0x,MID(TEXT(B45,n0),11,1)+1,MID(TEXT(B45,n0),12,1)+1)),"z"," ")&amp;IF(TRUNC(TEXT(B45,n0)),"","Ноль ")&amp;"рубл"&amp;VLOOKUP(MOD(MAX(MOD(MID(TEXT(B45,n0),11,2)-11,100),9),10),{0,"ь ";1,"я ";4,"ей "},2)&amp;RIGHT(TEXT(B45,n0),2)&amp;" копе"&amp;VLOOKUP(MOD(MAX(MOD(RIGHT(TEXT(B45,n0),2)-11,100),9),10),{0,"йка";1,"йки";4,"ек"},2)</f>
        <v>Десять рублей 12 копеек</v>
      </c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2" customFormat="1" ht="15">
      <c r="A46" s="5"/>
      <c r="B46" s="15">
        <v>11.21</v>
      </c>
      <c r="C46" s="16" t="str">
        <f>SUBSTITUTE(PROPER(INDEX(n_4,MID(TEXT(B46,n0),1,1)+1)&amp;INDEX(n0x,MID(TEXT(B46,n0),2,1)+1,MID(TEXT(B46,n0),3,1)+1)&amp;IF(-MID(TEXT(B46,n0),1,3),"миллиард"&amp;VLOOKUP(MID(TEXT(B46,n0),3,1)*AND(MID(TEXT(B46,n0),2,1)-1),мил,2),"")&amp;INDEX(n_4,MID(TEXT(B46,n0),4,1)+1)&amp;INDEX(n0x,MID(TEXT(B46,n0),5,1)+1,MID(TEXT(B46,n0),6,1)+1)&amp;IF(-MID(TEXT(B46,n0),4,3),"миллион"&amp;VLOOKUP(MID(TEXT(B46,n0),6,1)*AND(MID(TEXT(B46,n0),5,1)-1),мил,2),"")&amp;INDEX(n_4,MID(TEXT(B46,n0),7,1)+1)&amp;INDEX(n1x,MID(TEXT(B46,n0),8,1)+1,MID(TEXT(B46,n0),9,1)+1)&amp;IF(-MID(TEXT(B46,n0),7,3),VLOOKUP(MID(TEXT(B46,n0),9,1)*AND(MID(TEXT(B46,n0),8,1)-1),тыс,2),"")&amp;INDEX(n_4,MID(TEXT(B46,n0),10,1)+1)&amp;INDEX(n0x,MID(TEXT(B46,n0),11,1)+1,MID(TEXT(B46,n0),12,1)+1)),"z"," ")&amp;IF(TRUNC(TEXT(B46,n0)),"","Ноль ")&amp;"рубл"&amp;VLOOKUP(MOD(MAX(MOD(MID(TEXT(B46,n0),11,2)-11,100),9),10),{0,"ь ";1,"я ";4,"ей "},2)&amp;RIGHT(TEXT(B46,n0),2)&amp;" копе"&amp;VLOOKUP(MOD(MAX(MOD(RIGHT(TEXT(B46,n0),2)-11,100),9),10),{0,"йка";1,"йки";4,"ек"},2)</f>
        <v>Одиннадцать рублей 21 копейка</v>
      </c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2" customFormat="1" ht="15">
      <c r="A47" s="5"/>
      <c r="B47" s="15">
        <v>12.43</v>
      </c>
      <c r="C47" s="16" t="str">
        <f>SUBSTITUTE(PROPER(INDEX(n_4,MID(TEXT(B47,n0),1,1)+1)&amp;INDEX(n0x,MID(TEXT(B47,n0),2,1)+1,MID(TEXT(B47,n0),3,1)+1)&amp;IF(-MID(TEXT(B47,n0),1,3),"миллиард"&amp;VLOOKUP(MID(TEXT(B47,n0),3,1)*AND(MID(TEXT(B47,n0),2,1)-1),мил,2),"")&amp;INDEX(n_4,MID(TEXT(B47,n0),4,1)+1)&amp;INDEX(n0x,MID(TEXT(B47,n0),5,1)+1,MID(TEXT(B47,n0),6,1)+1)&amp;IF(-MID(TEXT(B47,n0),4,3),"миллион"&amp;VLOOKUP(MID(TEXT(B47,n0),6,1)*AND(MID(TEXT(B47,n0),5,1)-1),мил,2),"")&amp;INDEX(n_4,MID(TEXT(B47,n0),7,1)+1)&amp;INDEX(n1x,MID(TEXT(B47,n0),8,1)+1,MID(TEXT(B47,n0),9,1)+1)&amp;IF(-MID(TEXT(B47,n0),7,3),VLOOKUP(MID(TEXT(B47,n0),9,1)*AND(MID(TEXT(B47,n0),8,1)-1),тыс,2),"")&amp;INDEX(n_4,MID(TEXT(B47,n0),10,1)+1)&amp;INDEX(n0x,MID(TEXT(B47,n0),11,1)+1,MID(TEXT(B47,n0),12,1)+1)),"z"," ")&amp;IF(TRUNC(TEXT(B47,n0)),"","Ноль ")&amp;"рубл"&amp;VLOOKUP(MOD(MAX(MOD(MID(TEXT(B47,n0),11,2)-11,100),9),10),{0,"ь ";1,"я ";4,"ей "},2)&amp;RIGHT(TEXT(B47,n0),2)&amp;" копе"&amp;VLOOKUP(MOD(MAX(MOD(RIGHT(TEXT(B47,n0),2)-11,100),9),10),{0,"йка";1,"йки";4,"ек"},2)</f>
        <v>Двенадцать рублей 43 копейки</v>
      </c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2" customFormat="1" ht="15">
      <c r="A48" s="5"/>
      <c r="B48" s="15">
        <v>21</v>
      </c>
      <c r="C48" s="16" t="str">
        <f>SUBSTITUTE(PROPER(INDEX(n_4,MID(TEXT(B48,n0),1,1)+1)&amp;INDEX(n0x,MID(TEXT(B48,n0),2,1)+1,MID(TEXT(B48,n0),3,1)+1)&amp;IF(-MID(TEXT(B48,n0),1,3),"миллиард"&amp;VLOOKUP(MID(TEXT(B48,n0),3,1)*AND(MID(TEXT(B48,n0),2,1)-1),мил,2),"")&amp;INDEX(n_4,MID(TEXT(B48,n0),4,1)+1)&amp;INDEX(n0x,MID(TEXT(B48,n0),5,1)+1,MID(TEXT(B48,n0),6,1)+1)&amp;IF(-MID(TEXT(B48,n0),4,3),"миллион"&amp;VLOOKUP(MID(TEXT(B48,n0),6,1)*AND(MID(TEXT(B48,n0),5,1)-1),мил,2),"")&amp;INDEX(n_4,MID(TEXT(B48,n0),7,1)+1)&amp;INDEX(n1x,MID(TEXT(B48,n0),8,1)+1,MID(TEXT(B48,n0),9,1)+1)&amp;IF(-MID(TEXT(B48,n0),7,3),VLOOKUP(MID(TEXT(B48,n0),9,1)*AND(MID(TEXT(B48,n0),8,1)-1),тыс,2),"")&amp;INDEX(n_4,MID(TEXT(B48,n0),10,1)+1)&amp;INDEX(n0x,MID(TEXT(B48,n0),11,1)+1,MID(TEXT(B48,n0),12,1)+1)),"z"," ")&amp;IF(TRUNC(TEXT(B48,n0)),"","Ноль ")&amp;"рубл"&amp;VLOOKUP(MOD(MAX(MOD(MID(TEXT(B48,n0),11,2)-11,100),9),10),{0,"ь ";1,"я ";4,"ей "},2)&amp;RIGHT(TEXT(B48,n0),2)&amp;" копе"&amp;VLOOKUP(MOD(MAX(MOD(RIGHT(TEXT(B48,n0),2)-11,100),9),10),{0,"йка";1,"йки";4,"ек"},2)</f>
        <v>Двадцать один рубль 00 копеек</v>
      </c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2" customFormat="1" ht="15">
      <c r="A49" s="5"/>
      <c r="B49" s="15">
        <v>100</v>
      </c>
      <c r="C49" s="16" t="str">
        <f>SUBSTITUTE(PROPER(INDEX(n_4,MID(TEXT(B49,n0),1,1)+1)&amp;INDEX(n0x,MID(TEXT(B49,n0),2,1)+1,MID(TEXT(B49,n0),3,1)+1)&amp;IF(-MID(TEXT(B49,n0),1,3),"миллиард"&amp;VLOOKUP(MID(TEXT(B49,n0),3,1)*AND(MID(TEXT(B49,n0),2,1)-1),мил,2),"")&amp;INDEX(n_4,MID(TEXT(B49,n0),4,1)+1)&amp;INDEX(n0x,MID(TEXT(B49,n0),5,1)+1,MID(TEXT(B49,n0),6,1)+1)&amp;IF(-MID(TEXT(B49,n0),4,3),"миллион"&amp;VLOOKUP(MID(TEXT(B49,n0),6,1)*AND(MID(TEXT(B49,n0),5,1)-1),мил,2),"")&amp;INDEX(n_4,MID(TEXT(B49,n0),7,1)+1)&amp;INDEX(n1x,MID(TEXT(B49,n0),8,1)+1,MID(TEXT(B49,n0),9,1)+1)&amp;IF(-MID(TEXT(B49,n0),7,3),VLOOKUP(MID(TEXT(B49,n0),9,1)*AND(MID(TEXT(B49,n0),8,1)-1),тыс,2),"")&amp;INDEX(n_4,MID(TEXT(B49,n0),10,1)+1)&amp;INDEX(n0x,MID(TEXT(B49,n0),11,1)+1,MID(TEXT(B49,n0),12,1)+1)),"z"," ")&amp;IF(TRUNC(TEXT(B49,n0)),"","Ноль ")&amp;"рубл"&amp;VLOOKUP(MOD(MAX(MOD(MID(TEXT(B49,n0),11,2)-11,100),9),10),{0,"ь ";1,"я ";4,"ей "},2)&amp;RIGHT(TEXT(B49,n0),2)&amp;" копе"&amp;VLOOKUP(MOD(MAX(MOD(RIGHT(TEXT(B49,n0),2)-11,100),9),10),{0,"йка";1,"йки";4,"ек"},2)</f>
        <v>Сто рублей 00 копеек</v>
      </c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2" customFormat="1" ht="15">
      <c r="A50" s="5"/>
      <c r="B50" s="15">
        <v>101.2</v>
      </c>
      <c r="C50" s="16" t="str">
        <f>SUBSTITUTE(PROPER(INDEX(n_4,MID(TEXT(B50,n0),1,1)+1)&amp;INDEX(n0x,MID(TEXT(B50,n0),2,1)+1,MID(TEXT(B50,n0),3,1)+1)&amp;IF(-MID(TEXT(B50,n0),1,3),"миллиард"&amp;VLOOKUP(MID(TEXT(B50,n0),3,1)*AND(MID(TEXT(B50,n0),2,1)-1),мил,2),"")&amp;INDEX(n_4,MID(TEXT(B50,n0),4,1)+1)&amp;INDEX(n0x,MID(TEXT(B50,n0),5,1)+1,MID(TEXT(B50,n0),6,1)+1)&amp;IF(-MID(TEXT(B50,n0),4,3),"миллион"&amp;VLOOKUP(MID(TEXT(B50,n0),6,1)*AND(MID(TEXT(B50,n0),5,1)-1),мил,2),"")&amp;INDEX(n_4,MID(TEXT(B50,n0),7,1)+1)&amp;INDEX(n1x,MID(TEXT(B50,n0),8,1)+1,MID(TEXT(B50,n0),9,1)+1)&amp;IF(-MID(TEXT(B50,n0),7,3),VLOOKUP(MID(TEXT(B50,n0),9,1)*AND(MID(TEXT(B50,n0),8,1)-1),тыс,2),"")&amp;INDEX(n_4,MID(TEXT(B50,n0),10,1)+1)&amp;INDEX(n0x,MID(TEXT(B50,n0),11,1)+1,MID(TEXT(B50,n0),12,1)+1)),"z"," ")&amp;IF(TRUNC(TEXT(B50,n0)),"","Ноль ")&amp;"рубл"&amp;VLOOKUP(MOD(MAX(MOD(MID(TEXT(B50,n0),11,2)-11,100),9),10),{0,"ь ";1,"я ";4,"ей "},2)&amp;RIGHT(TEXT(B50,n0),2)&amp;" копе"&amp;VLOOKUP(MOD(MAX(MOD(RIGHT(TEXT(B50,n0),2)-11,100),9),10),{0,"йка";1,"йки";4,"ек"},2)</f>
        <v>Сто один рубль 20 копеек</v>
      </c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2" customFormat="1" ht="15">
      <c r="A51" s="5"/>
      <c r="B51" s="15">
        <v>121.22</v>
      </c>
      <c r="C51" s="16" t="str">
        <f>SUBSTITUTE(PROPER(INDEX(n_4,MID(TEXT(B51,n0),1,1)+1)&amp;INDEX(n0x,MID(TEXT(B51,n0),2,1)+1,MID(TEXT(B51,n0),3,1)+1)&amp;IF(-MID(TEXT(B51,n0),1,3),"миллиард"&amp;VLOOKUP(MID(TEXT(B51,n0),3,1)*AND(MID(TEXT(B51,n0),2,1)-1),мил,2),"")&amp;INDEX(n_4,MID(TEXT(B51,n0),4,1)+1)&amp;INDEX(n0x,MID(TEXT(B51,n0),5,1)+1,MID(TEXT(B51,n0),6,1)+1)&amp;IF(-MID(TEXT(B51,n0),4,3),"миллион"&amp;VLOOKUP(MID(TEXT(B51,n0),6,1)*AND(MID(TEXT(B51,n0),5,1)-1),мил,2),"")&amp;INDEX(n_4,MID(TEXT(B51,n0),7,1)+1)&amp;INDEX(n1x,MID(TEXT(B51,n0),8,1)+1,MID(TEXT(B51,n0),9,1)+1)&amp;IF(-MID(TEXT(B51,n0),7,3),VLOOKUP(MID(TEXT(B51,n0),9,1)*AND(MID(TEXT(B51,n0),8,1)-1),тыс,2),"")&amp;INDEX(n_4,MID(TEXT(B51,n0),10,1)+1)&amp;INDEX(n0x,MID(TEXT(B51,n0),11,1)+1,MID(TEXT(B51,n0),12,1)+1)),"z"," ")&amp;IF(TRUNC(TEXT(B51,n0)),"","Ноль ")&amp;"рубл"&amp;VLOOKUP(MOD(MAX(MOD(MID(TEXT(B51,n0),11,2)-11,100),9),10),{0,"ь ";1,"я ";4,"ей "},2)&amp;RIGHT(TEXT(B51,n0),2)&amp;" копе"&amp;VLOOKUP(MOD(MAX(MOD(RIGHT(TEXT(B51,n0),2)-11,100),9),10),{0,"йка";1,"йки";4,"ек"},2)</f>
        <v>Сто двадцать один рубль 22 копейки</v>
      </c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2" customFormat="1" ht="15">
      <c r="A52" s="5"/>
      <c r="B52" s="15">
        <v>1000.16</v>
      </c>
      <c r="C52" s="16" t="str">
        <f>SUBSTITUTE(PROPER(INDEX(n_4,MID(TEXT(B52,n0),1,1)+1)&amp;INDEX(n0x,MID(TEXT(B52,n0),2,1)+1,MID(TEXT(B52,n0),3,1)+1)&amp;IF(-MID(TEXT(B52,n0),1,3),"миллиард"&amp;VLOOKUP(MID(TEXT(B52,n0),3,1)*AND(MID(TEXT(B52,n0),2,1)-1),мил,2),"")&amp;INDEX(n_4,MID(TEXT(B52,n0),4,1)+1)&amp;INDEX(n0x,MID(TEXT(B52,n0),5,1)+1,MID(TEXT(B52,n0),6,1)+1)&amp;IF(-MID(TEXT(B52,n0),4,3),"миллион"&amp;VLOOKUP(MID(TEXT(B52,n0),6,1)*AND(MID(TEXT(B52,n0),5,1)-1),мил,2),"")&amp;INDEX(n_4,MID(TEXT(B52,n0),7,1)+1)&amp;INDEX(n1x,MID(TEXT(B52,n0),8,1)+1,MID(TEXT(B52,n0),9,1)+1)&amp;IF(-MID(TEXT(B52,n0),7,3),VLOOKUP(MID(TEXT(B52,n0),9,1)*AND(MID(TEXT(B52,n0),8,1)-1),тыс,2),"")&amp;INDEX(n_4,MID(TEXT(B52,n0),10,1)+1)&amp;INDEX(n0x,MID(TEXT(B52,n0),11,1)+1,MID(TEXT(B52,n0),12,1)+1)),"z"," ")&amp;IF(TRUNC(TEXT(B52,n0)),"","Ноль ")&amp;"рубл"&amp;VLOOKUP(MOD(MAX(MOD(MID(TEXT(B52,n0),11,2)-11,100),9),10),{0,"ь ";1,"я ";4,"ей "},2)&amp;RIGHT(TEXT(B52,n0),2)&amp;" копе"&amp;VLOOKUP(MOD(MAX(MOD(RIGHT(TEXT(B52,n0),2)-11,100),9),10),{0,"йка";1,"йки";4,"ек"},2)</f>
        <v>Одна тысяча рублей 16 копеек</v>
      </c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2" customFormat="1" ht="15">
      <c r="A53" s="5"/>
      <c r="B53" s="15">
        <v>1002.51</v>
      </c>
      <c r="C53" s="16" t="str">
        <f>SUBSTITUTE(PROPER(INDEX(n_4,MID(TEXT(B53,n0),1,1)+1)&amp;INDEX(n0x,MID(TEXT(B53,n0),2,1)+1,MID(TEXT(B53,n0),3,1)+1)&amp;IF(-MID(TEXT(B53,n0),1,3),"миллиард"&amp;VLOOKUP(MID(TEXT(B53,n0),3,1)*AND(MID(TEXT(B53,n0),2,1)-1),мил,2),"")&amp;INDEX(n_4,MID(TEXT(B53,n0),4,1)+1)&amp;INDEX(n0x,MID(TEXT(B53,n0),5,1)+1,MID(TEXT(B53,n0),6,1)+1)&amp;IF(-MID(TEXT(B53,n0),4,3),"миллион"&amp;VLOOKUP(MID(TEXT(B53,n0),6,1)*AND(MID(TEXT(B53,n0),5,1)-1),мил,2),"")&amp;INDEX(n_4,MID(TEXT(B53,n0),7,1)+1)&amp;INDEX(n1x,MID(TEXT(B53,n0),8,1)+1,MID(TEXT(B53,n0),9,1)+1)&amp;IF(-MID(TEXT(B53,n0),7,3),VLOOKUP(MID(TEXT(B53,n0),9,1)*AND(MID(TEXT(B53,n0),8,1)-1),тыс,2),"")&amp;INDEX(n_4,MID(TEXT(B53,n0),10,1)+1)&amp;INDEX(n0x,MID(TEXT(B53,n0),11,1)+1,MID(TEXT(B53,n0),12,1)+1)),"z"," ")&amp;IF(TRUNC(TEXT(B53,n0)),"","Ноль ")&amp;"рубл"&amp;VLOOKUP(MOD(MAX(MOD(MID(TEXT(B53,n0),11,2)-11,100),9),10),{0,"ь ";1,"я ";4,"ей "},2)&amp;RIGHT(TEXT(B53,n0),2)&amp;" копе"&amp;VLOOKUP(MOD(MAX(MOD(RIGHT(TEXT(B53,n0),2)-11,100),9),10),{0,"йка";1,"йки";4,"ек"},2)</f>
        <v>Одна тысяча два рубля 51 копейка</v>
      </c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2" customFormat="1" ht="15">
      <c r="A54" s="5"/>
      <c r="B54" s="15">
        <v>120101.1</v>
      </c>
      <c r="C54" s="16" t="str">
        <f>SUBSTITUTE(PROPER(INDEX(n_4,MID(TEXT(B54,n0),1,1)+1)&amp;INDEX(n0x,MID(TEXT(B54,n0),2,1)+1,MID(TEXT(B54,n0),3,1)+1)&amp;IF(-MID(TEXT(B54,n0),1,3),"миллиард"&amp;VLOOKUP(MID(TEXT(B54,n0),3,1)*AND(MID(TEXT(B54,n0),2,1)-1),мил,2),"")&amp;INDEX(n_4,MID(TEXT(B54,n0),4,1)+1)&amp;INDEX(n0x,MID(TEXT(B54,n0),5,1)+1,MID(TEXT(B54,n0),6,1)+1)&amp;IF(-MID(TEXT(B54,n0),4,3),"миллион"&amp;VLOOKUP(MID(TEXT(B54,n0),6,1)*AND(MID(TEXT(B54,n0),5,1)-1),мил,2),"")&amp;INDEX(n_4,MID(TEXT(B54,n0),7,1)+1)&amp;INDEX(n1x,MID(TEXT(B54,n0),8,1)+1,MID(TEXT(B54,n0),9,1)+1)&amp;IF(-MID(TEXT(B54,n0),7,3),VLOOKUP(MID(TEXT(B54,n0),9,1)*AND(MID(TEXT(B54,n0),8,1)-1),тыс,2),"")&amp;INDEX(n_4,MID(TEXT(B54,n0),10,1)+1)&amp;INDEX(n0x,MID(TEXT(B54,n0),11,1)+1,MID(TEXT(B54,n0),12,1)+1)),"z"," ")&amp;IF(TRUNC(TEXT(B54,n0)),"","Ноль ")&amp;"рубл"&amp;VLOOKUP(MOD(MAX(MOD(MID(TEXT(B54,n0),11,2)-11,100),9),10),{0,"ь ";1,"я ";4,"ей "},2)&amp;RIGHT(TEXT(B54,n0),2)&amp;" копе"&amp;VLOOKUP(MOD(MAX(MOD(RIGHT(TEXT(B54,n0),2)-11,100),9),10),{0,"йка";1,"йки";4,"ек"},2)</f>
        <v>Сто двадцать тысяч сто один рубль 10 копеек</v>
      </c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2" customFormat="1" ht="15">
      <c r="A55" s="5"/>
      <c r="B55" s="15">
        <v>2000000</v>
      </c>
      <c r="C55" s="16" t="str">
        <f>SUBSTITUTE(PROPER(INDEX(n_4,MID(TEXT(B55,n0),1,1)+1)&amp;INDEX(n0x,MID(TEXT(B55,n0),2,1)+1,MID(TEXT(B55,n0),3,1)+1)&amp;IF(-MID(TEXT(B55,n0),1,3),"миллиард"&amp;VLOOKUP(MID(TEXT(B55,n0),3,1)*AND(MID(TEXT(B55,n0),2,1)-1),мил,2),"")&amp;INDEX(n_4,MID(TEXT(B55,n0),4,1)+1)&amp;INDEX(n0x,MID(TEXT(B55,n0),5,1)+1,MID(TEXT(B55,n0),6,1)+1)&amp;IF(-MID(TEXT(B55,n0),4,3),"миллион"&amp;VLOOKUP(MID(TEXT(B55,n0),6,1)*AND(MID(TEXT(B55,n0),5,1)-1),мил,2),"")&amp;INDEX(n_4,MID(TEXT(B55,n0),7,1)+1)&amp;INDEX(n1x,MID(TEXT(B55,n0),8,1)+1,MID(TEXT(B55,n0),9,1)+1)&amp;IF(-MID(TEXT(B55,n0),7,3),VLOOKUP(MID(TEXT(B55,n0),9,1)*AND(MID(TEXT(B55,n0),8,1)-1),тыс,2),"")&amp;INDEX(n_4,MID(TEXT(B55,n0),10,1)+1)&amp;INDEX(n0x,MID(TEXT(B55,n0),11,1)+1,MID(TEXT(B55,n0),12,1)+1)),"z"," ")&amp;IF(TRUNC(TEXT(B55,n0)),"","Ноль ")&amp;"рубл"&amp;VLOOKUP(MOD(MAX(MOD(MID(TEXT(B55,n0),11,2)-11,100),9),10),{0,"ь ";1,"я ";4,"ей "},2)&amp;RIGHT(TEXT(B55,n0),2)&amp;" копе"&amp;VLOOKUP(MOD(MAX(MOD(RIGHT(TEXT(B55,n0),2)-11,100),9),10),{0,"йка";1,"йки";4,"ек"},2)</f>
        <v>Два миллиона рублей 00 копеек</v>
      </c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2" customFormat="1" ht="15">
      <c r="A56" s="5"/>
      <c r="B56" s="15">
        <v>11102345.23</v>
      </c>
      <c r="C56" s="16" t="str">
        <f>SUBSTITUTE(PROPER(INDEX(n_4,MID(TEXT(B56,n0),1,1)+1)&amp;INDEX(n0x,MID(TEXT(B56,n0),2,1)+1,MID(TEXT(B56,n0),3,1)+1)&amp;IF(-MID(TEXT(B56,n0),1,3),"миллиард"&amp;VLOOKUP(MID(TEXT(B56,n0),3,1)*AND(MID(TEXT(B56,n0),2,1)-1),мил,2),"")&amp;INDEX(n_4,MID(TEXT(B56,n0),4,1)+1)&amp;INDEX(n0x,MID(TEXT(B56,n0),5,1)+1,MID(TEXT(B56,n0),6,1)+1)&amp;IF(-MID(TEXT(B56,n0),4,3),"миллион"&amp;VLOOKUP(MID(TEXT(B56,n0),6,1)*AND(MID(TEXT(B56,n0),5,1)-1),мил,2),"")&amp;INDEX(n_4,MID(TEXT(B56,n0),7,1)+1)&amp;INDEX(n1x,MID(TEXT(B56,n0),8,1)+1,MID(TEXT(B56,n0),9,1)+1)&amp;IF(-MID(TEXT(B56,n0),7,3),VLOOKUP(MID(TEXT(B56,n0),9,1)*AND(MID(TEXT(B56,n0),8,1)-1),тыс,2),"")&amp;INDEX(n_4,MID(TEXT(B56,n0),10,1)+1)&amp;INDEX(n0x,MID(TEXT(B56,n0),11,1)+1,MID(TEXT(B56,n0),12,1)+1)),"z"," ")&amp;IF(TRUNC(TEXT(B56,n0)),"","Ноль ")&amp;"рубл"&amp;VLOOKUP(MOD(MAX(MOD(MID(TEXT(B56,n0),11,2)-11,100),9),10),{0,"ь ";1,"я ";4,"ей "},2)&amp;RIGHT(TEXT(B56,n0),2)&amp;" копе"&amp;VLOOKUP(MOD(MAX(MOD(RIGHT(TEXT(B56,n0),2)-11,100),9),10),{0,"йка";1,"йки";4,"ек"},2)</f>
        <v>Одиннадцать миллионов сто две тысячи триста сорок пять рублей 23 копейки</v>
      </c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2" customFormat="1" ht="15">
      <c r="A57" s="5"/>
      <c r="B57" s="15">
        <v>123456789.32</v>
      </c>
      <c r="C57" s="16" t="str">
        <f>SUBSTITUTE(PROPER(INDEX(n_4,MID(TEXT(B57,n0),1,1)+1)&amp;INDEX(n0x,MID(TEXT(B57,n0),2,1)+1,MID(TEXT(B57,n0),3,1)+1)&amp;IF(-MID(TEXT(B57,n0),1,3),"миллиард"&amp;VLOOKUP(MID(TEXT(B57,n0),3,1)*AND(MID(TEXT(B57,n0),2,1)-1),мил,2),"")&amp;INDEX(n_4,MID(TEXT(B57,n0),4,1)+1)&amp;INDEX(n0x,MID(TEXT(B57,n0),5,1)+1,MID(TEXT(B57,n0),6,1)+1)&amp;IF(-MID(TEXT(B57,n0),4,3),"миллион"&amp;VLOOKUP(MID(TEXT(B57,n0),6,1)*AND(MID(TEXT(B57,n0),5,1)-1),мил,2),"")&amp;INDEX(n_4,MID(TEXT(B57,n0),7,1)+1)&amp;INDEX(n1x,MID(TEXT(B57,n0),8,1)+1,MID(TEXT(B57,n0),9,1)+1)&amp;IF(-MID(TEXT(B57,n0),7,3),VLOOKUP(MID(TEXT(B57,n0),9,1)*AND(MID(TEXT(B57,n0),8,1)-1),тыс,2),"")&amp;INDEX(n_4,MID(TEXT(B57,n0),10,1)+1)&amp;INDEX(n0x,MID(TEXT(B57,n0),11,1)+1,MID(TEXT(B57,n0),12,1)+1)),"z"," ")&amp;IF(TRUNC(TEXT(B57,n0)),"","Ноль ")&amp;"рубл"&amp;VLOOKUP(MOD(MAX(MOD(MID(TEXT(B57,n0),11,2)-11,100),9),10),{0,"ь ";1,"я ";4,"ей "},2)&amp;RIGHT(TEXT(B57,n0),2)&amp;" копе"&amp;VLOOKUP(MOD(MAX(MOD(RIGHT(TEXT(B57,n0),2)-11,100),9),10),{0,"йка";1,"йки";4,"ек"},2)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2" customFormat="1" ht="15">
      <c r="A58" s="5"/>
      <c r="B58" s="15"/>
      <c r="C58" s="16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2" customFormat="1" ht="15">
      <c r="A59" s="5"/>
      <c r="B59" s="18" t="s">
        <v>22</v>
      </c>
      <c r="C59" s="17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2" customFormat="1" ht="15">
      <c r="A60" s="5"/>
      <c r="B60" s="15">
        <f ca="1">ROUND((RAND()*1000000),2)</f>
        <v>995887</v>
      </c>
      <c r="C60" s="16" t="str">
        <f>SUBSTITUTE(PROPER(INDEX(n_4,MID(TEXT(B60,n0),1,1)+1)&amp;INDEX(n0x,MID(TEXT(B60,n0),2,1)+1,MID(TEXT(B60,n0),3,1)+1)&amp;IF(-MID(TEXT(B60,n0),1,3),"миллиард"&amp;VLOOKUP(MID(TEXT(B60,n0),3,1)*AND(MID(TEXT(B60,n0),2,1)-1),мил,2),"")&amp;INDEX(n_4,MID(TEXT(B60,n0),4,1)+1)&amp;INDEX(n0x,MID(TEXT(B60,n0),5,1)+1,MID(TEXT(B60,n0),6,1)+1)&amp;IF(-MID(TEXT(B60,n0),4,3),"миллион"&amp;VLOOKUP(MID(TEXT(B60,n0),6,1)*AND(MID(TEXT(B60,n0),5,1)-1),мил,2),"")&amp;INDEX(n_4,MID(TEXT(B60,n0),7,1)+1)&amp;INDEX(n1x,MID(TEXT(B60,n0),8,1)+1,MID(TEXT(B60,n0),9,1)+1)&amp;IF(-MID(TEXT(B60,n0),7,3),VLOOKUP(MID(TEXT(B60,n0),9,1)*AND(MID(TEXT(B60,n0),8,1)-1),тыс,2),"")&amp;INDEX(n_4,MID(TEXT(B60,n0),10,1)+1)&amp;INDEX(n0x,MID(TEXT(B60,n0),11,1)+1,MID(TEXT(B60,n0),12,1)+1)),"z"," ")&amp;IF(TRUNC(TEXT(B60,n0)),"","Ноль ")&amp;"рубл"&amp;VLOOKUP(MOD(MAX(MOD(MID(TEXT(B60,n0),11,2)-11,100),9),10),{0,"ь ";1,"я ";4,"ей "},2)&amp;RIGHT(TEXT(B60,n0),2)&amp;" копе"&amp;VLOOKUP(MOD(MAX(MOD(RIGHT(TEXT(B60,n0),2)-11,100),9),10),{0,"йка";1,"йки";4,"ек"},2)</f>
        <v>Девятьсот девяносто пять тысяч восемьсот восемьдесят семь рублей 00 копеек</v>
      </c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2" customFormat="1" ht="15">
      <c r="A61" s="5"/>
      <c r="B61" s="15">
        <f ca="1">ROUND((RAND()*10000000),2)</f>
        <v>3615658.69</v>
      </c>
      <c r="C61" s="16" t="str">
        <f>SUBSTITUTE(PROPER(INDEX(n_4,MID(TEXT(B61,n0),1,1)+1)&amp;INDEX(n0x,MID(TEXT(B61,n0),2,1)+1,MID(TEXT(B61,n0),3,1)+1)&amp;IF(-MID(TEXT(B61,n0),1,3),"миллиард"&amp;VLOOKUP(MID(TEXT(B61,n0),3,1)*AND(MID(TEXT(B61,n0),2,1)-1),мил,2),"")&amp;INDEX(n_4,MID(TEXT(B61,n0),4,1)+1)&amp;INDEX(n0x,MID(TEXT(B61,n0),5,1)+1,MID(TEXT(B61,n0),6,1)+1)&amp;IF(-MID(TEXT(B61,n0),4,3),"миллион"&amp;VLOOKUP(MID(TEXT(B61,n0),6,1)*AND(MID(TEXT(B61,n0),5,1)-1),мил,2),"")&amp;INDEX(n_4,MID(TEXT(B61,n0),7,1)+1)&amp;INDEX(n1x,MID(TEXT(B61,n0),8,1)+1,MID(TEXT(B61,n0),9,1)+1)&amp;IF(-MID(TEXT(B61,n0),7,3),VLOOKUP(MID(TEXT(B61,n0),9,1)*AND(MID(TEXT(B61,n0),8,1)-1),тыс,2),"")&amp;INDEX(n_4,MID(TEXT(B61,n0),10,1)+1)&amp;INDEX(n0x,MID(TEXT(B61,n0),11,1)+1,MID(TEXT(B61,n0),12,1)+1)),"z"," ")&amp;IF(TRUNC(TEXT(B61,n0)),"","Ноль ")&amp;"рубл"&amp;VLOOKUP(MOD(MAX(MOD(MID(TEXT(B61,n0),11,2)-11,100),9),10),{0,"ь ";1,"я ";4,"ей "},2)&amp;RIGHT(TEXT(B61,n0),2)&amp;" копе"&amp;VLOOKUP(MOD(MAX(MOD(RIGHT(TEXT(B61,n0),2)-11,100),9),10),{0,"йка";1,"йки";4,"ек"},2)</f>
        <v>Три миллиона шестьсот пятнадцать тысяч шестьсот пятьдесят восемь рублей 69 копеек</v>
      </c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2" customFormat="1" ht="15">
      <c r="A62" s="5"/>
      <c r="B62" s="15">
        <f ca="1">ROUND((RAND()*100000000),2)</f>
        <v>34697613.84</v>
      </c>
      <c r="C62" s="16" t="str">
        <f>SUBSTITUTE(PROPER(INDEX(n_4,MID(TEXT(B62,n0),1,1)+1)&amp;INDEX(n0x,MID(TEXT(B62,n0),2,1)+1,MID(TEXT(B62,n0),3,1)+1)&amp;IF(-MID(TEXT(B62,n0),1,3),"миллиард"&amp;VLOOKUP(MID(TEXT(B62,n0),3,1)*AND(MID(TEXT(B62,n0),2,1)-1),мил,2),"")&amp;INDEX(n_4,MID(TEXT(B62,n0),4,1)+1)&amp;INDEX(n0x,MID(TEXT(B62,n0),5,1)+1,MID(TEXT(B62,n0),6,1)+1)&amp;IF(-MID(TEXT(B62,n0),4,3),"миллион"&amp;VLOOKUP(MID(TEXT(B62,n0),6,1)*AND(MID(TEXT(B62,n0),5,1)-1),мил,2),"")&amp;INDEX(n_4,MID(TEXT(B62,n0),7,1)+1)&amp;INDEX(n1x,MID(TEXT(B62,n0),8,1)+1,MID(TEXT(B62,n0),9,1)+1)&amp;IF(-MID(TEXT(B62,n0),7,3),VLOOKUP(MID(TEXT(B62,n0),9,1)*AND(MID(TEXT(B62,n0),8,1)-1),тыс,2),"")&amp;INDEX(n_4,MID(TEXT(B62,n0),10,1)+1)&amp;INDEX(n0x,MID(TEXT(B62,n0),11,1)+1,MID(TEXT(B62,n0),12,1)+1)),"z"," ")&amp;IF(TRUNC(TEXT(B62,n0)),"","Ноль ")&amp;"рубл"&amp;VLOOKUP(MOD(MAX(MOD(MID(TEXT(B62,n0),11,2)-11,100),9),10),{0,"ь ";1,"я ";4,"ей "},2)&amp;RIGHT(TEXT(B62,n0),2)&amp;" копе"&amp;VLOOKUP(MOD(MAX(MOD(RIGHT(TEXT(B62,n0),2)-11,100),9),10),{0,"йка";1,"йки";4,"ек"},2)</f>
        <v>Тридцать четыре миллиона шестьсот девяносто семь тысяч шестьсот тринадцать рублей 84 копейки</v>
      </c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3" ht="15">
      <c r="B63" s="15">
        <f ca="1">ROUND((RAND()*1000000000),2)</f>
        <v>542950830.41</v>
      </c>
      <c r="C63" s="16" t="str">
        <f>SUBSTITUTE(PROPER(INDEX(n_4,MID(TEXT(B63,n0),1,1)+1)&amp;INDEX(n0x,MID(TEXT(B63,n0),2,1)+1,MID(TEXT(B63,n0),3,1)+1)&amp;IF(-MID(TEXT(B63,n0),1,3),"миллиард"&amp;VLOOKUP(MID(TEXT(B63,n0),3,1)*AND(MID(TEXT(B63,n0),2,1)-1),мил,2),"")&amp;INDEX(n_4,MID(TEXT(B63,n0),4,1)+1)&amp;INDEX(n0x,MID(TEXT(B63,n0),5,1)+1,MID(TEXT(B63,n0),6,1)+1)&amp;IF(-MID(TEXT(B63,n0),4,3),"миллион"&amp;VLOOKUP(MID(TEXT(B63,n0),6,1)*AND(MID(TEXT(B63,n0),5,1)-1),мил,2),"")&amp;INDEX(n_4,MID(TEXT(B63,n0),7,1)+1)&amp;INDEX(n1x,MID(TEXT(B63,n0),8,1)+1,MID(TEXT(B63,n0),9,1)+1)&amp;IF(-MID(TEXT(B63,n0),7,3),VLOOKUP(MID(TEXT(B63,n0),9,1)*AND(MID(TEXT(B63,n0),8,1)-1),тыс,2),"")&amp;INDEX(n_4,MID(TEXT(B63,n0),10,1)+1)&amp;INDEX(n0x,MID(TEXT(B63,n0),11,1)+1,MID(TEXT(B63,n0),12,1)+1)),"z"," ")&amp;IF(TRUNC(TEXT(B63,n0)),"","Ноль ")&amp;"рубл"&amp;VLOOKUP(MOD(MAX(MOD(MID(TEXT(B63,n0),11,2)-11,100),9),10),{0,"ь ";1,"я ";4,"ей "},2)&amp;RIGHT(TEXT(B63,n0),2)&amp;" копе"&amp;VLOOKUP(MOD(MAX(MOD(RIGHT(TEXT(B63,n0),2)-11,100),9),10),{0,"йка";1,"йки";4,"ек"},2)</f>
        <v>Пятьсот сорок два миллиона девятьсот пятьдесят тысяч восемьсот тридцать рублей 41 копейка</v>
      </c>
    </row>
    <row r="64" spans="2:3" ht="15">
      <c r="B64" s="15">
        <f ca="1">ROUND((RAND()*1000000000000),2)</f>
        <v>117206213055.23</v>
      </c>
      <c r="C64" s="16" t="str">
        <f>SUBSTITUTE(PROPER(INDEX(n_4,MID(TEXT(B64,n0),1,1)+1)&amp;INDEX(n0x,MID(TEXT(B64,n0),2,1)+1,MID(TEXT(B64,n0),3,1)+1)&amp;IF(-MID(TEXT(B64,n0),1,3),"миллиард"&amp;VLOOKUP(MID(TEXT(B64,n0),3,1)*AND(MID(TEXT(B64,n0),2,1)-1),мил,2),"")&amp;INDEX(n_4,MID(TEXT(B64,n0),4,1)+1)&amp;INDEX(n0x,MID(TEXT(B64,n0),5,1)+1,MID(TEXT(B64,n0),6,1)+1)&amp;IF(-MID(TEXT(B64,n0),4,3),"миллион"&amp;VLOOKUP(MID(TEXT(B64,n0),6,1)*AND(MID(TEXT(B64,n0),5,1)-1),мил,2),"")&amp;INDEX(n_4,MID(TEXT(B64,n0),7,1)+1)&amp;INDEX(n1x,MID(TEXT(B64,n0),8,1)+1,MID(TEXT(B64,n0),9,1)+1)&amp;IF(-MID(TEXT(B64,n0),7,3),VLOOKUP(MID(TEXT(B64,n0),9,1)*AND(MID(TEXT(B64,n0),8,1)-1),тыс,2),"")&amp;INDEX(n_4,MID(TEXT(B64,n0),10,1)+1)&amp;INDEX(n0x,MID(TEXT(B64,n0),11,1)+1,MID(TEXT(B64,n0),12,1)+1)),"z"," ")&amp;IF(TRUNC(TEXT(B64,n0)),"","Ноль ")&amp;"рубл"&amp;VLOOKUP(MOD(MAX(MOD(MID(TEXT(B64,n0),11,2)-11,100),9),10),{0,"ь ";1,"я ";4,"ей "},2)&amp;RIGHT(TEXT(B64,n0),2)&amp;" копе"&amp;VLOOKUP(MOD(MAX(MOD(RIGHT(TEXT(B64,n0),2)-11,100),9),10),{0,"йка";1,"йки";4,"ек"},2)</f>
        <v>Сто семнадцать миллиардов двести шесть миллионов двести тринадцать тысяч пятьдесят пять рублей 23 копейки</v>
      </c>
    </row>
    <row r="65" spans="2:3" ht="15">
      <c r="B65" s="15"/>
      <c r="C65" s="19"/>
    </row>
    <row r="66" spans="2:3" ht="63" customHeight="1">
      <c r="B66" s="17" t="s">
        <v>23</v>
      </c>
      <c r="C66" s="20" t="s">
        <v>24</v>
      </c>
    </row>
    <row r="67" spans="2:3" ht="16.5" customHeight="1">
      <c r="B67" s="17" t="s">
        <v>25</v>
      </c>
      <c r="C67" s="21">
        <f>LEN(C66)</f>
        <v>986</v>
      </c>
    </row>
    <row r="68" spans="2:3" ht="15" customHeight="1">
      <c r="B68" s="17" t="s">
        <v>26</v>
      </c>
      <c r="C68" s="22" t="s">
        <v>27</v>
      </c>
    </row>
    <row r="69" spans="2:3" ht="15" customHeight="1">
      <c r="B69" s="17" t="s">
        <v>25</v>
      </c>
      <c r="C69" s="21">
        <f>LEN(C68)</f>
        <v>933</v>
      </c>
    </row>
    <row r="70" spans="2:3" ht="15">
      <c r="B70" s="23"/>
      <c r="C70" s="21"/>
    </row>
    <row r="71" spans="2:3" ht="20.25" customHeight="1">
      <c r="B71" s="17" t="s">
        <v>28</v>
      </c>
      <c r="C71" s="24" t="s">
        <v>29</v>
      </c>
    </row>
    <row r="72" spans="2:3" ht="15">
      <c r="B72" s="23"/>
      <c r="C72" s="24" t="s">
        <v>30</v>
      </c>
    </row>
    <row r="73" spans="2:3" ht="15">
      <c r="B73" s="23"/>
      <c r="C73" s="24" t="s">
        <v>31</v>
      </c>
    </row>
    <row r="74" spans="1:14" s="2" customFormat="1" ht="15.75" customHeight="1">
      <c r="A74" s="5"/>
      <c r="B74" s="23"/>
      <c r="C74" s="24" t="s">
        <v>32</v>
      </c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3" ht="32.25" customHeight="1">
      <c r="B75" s="23"/>
      <c r="C75" s="24" t="s">
        <v>33</v>
      </c>
    </row>
    <row r="76" spans="2:3" ht="15">
      <c r="B76" s="23"/>
      <c r="C76" s="24" t="s">
        <v>34</v>
      </c>
    </row>
    <row r="77" spans="1:14" s="2" customFormat="1" ht="15" customHeight="1">
      <c r="A77" s="5"/>
      <c r="B77" s="23"/>
      <c r="C77" s="24" t="s">
        <v>35</v>
      </c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2" customFormat="1" ht="15">
      <c r="A78" s="5"/>
      <c r="B78" s="23"/>
      <c r="C78" s="24" t="s">
        <v>36</v>
      </c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3" ht="15">
      <c r="B79" s="23"/>
      <c r="C79" s="24" t="s">
        <v>37</v>
      </c>
    </row>
    <row r="80" spans="2:3" ht="30" customHeight="1">
      <c r="B80" s="23"/>
      <c r="C80" s="24" t="s">
        <v>38</v>
      </c>
    </row>
    <row r="83" spans="1:14" s="2" customFormat="1" ht="15">
      <c r="A83" s="5"/>
      <c r="B83" s="5"/>
      <c r="C83" s="5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2" customFormat="1" ht="15">
      <c r="A84" s="5"/>
      <c r="B84" s="5"/>
      <c r="C84" s="5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2" customFormat="1" ht="15">
      <c r="A85" s="5"/>
      <c r="B85" s="5"/>
      <c r="C85" s="5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2" customFormat="1" ht="15">
      <c r="A86" s="5"/>
      <c r="B86" s="5"/>
      <c r="C86" s="5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2" customFormat="1" ht="15">
      <c r="A87" s="5"/>
      <c r="B87" s="5"/>
      <c r="C87" s="5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2" customFormat="1" ht="15">
      <c r="A88" s="5"/>
      <c r="B88" s="5"/>
      <c r="C88" s="5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2" customFormat="1" ht="15">
      <c r="A89" s="5"/>
      <c r="B89" s="5"/>
      <c r="C89" s="5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2" customFormat="1" ht="15">
      <c r="A90" s="5"/>
      <c r="B90" s="5"/>
      <c r="C90" s="5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2" customFormat="1" ht="15">
      <c r="A91" s="5"/>
      <c r="B91" s="5"/>
      <c r="C91" s="5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2" customFormat="1" ht="15">
      <c r="A92" s="5"/>
      <c r="B92" s="5"/>
      <c r="C92" s="5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2" customFormat="1" ht="15">
      <c r="A93" s="5"/>
      <c r="B93" s="5"/>
      <c r="C93" s="5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2" customFormat="1" ht="15">
      <c r="A94" s="5"/>
      <c r="B94" s="5"/>
      <c r="C94" s="5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2" customFormat="1" ht="15">
      <c r="A95" s="5"/>
      <c r="B95" s="5"/>
      <c r="C95" s="5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2" customFormat="1" ht="15">
      <c r="A96" s="5"/>
      <c r="B96" s="5"/>
      <c r="C96" s="5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2" customFormat="1" ht="15">
      <c r="A97" s="5"/>
      <c r="B97" s="5"/>
      <c r="C97" s="5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2" customFormat="1" ht="15">
      <c r="A98" s="5"/>
      <c r="B98" s="5"/>
      <c r="C98" s="5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2" customFormat="1" ht="15">
      <c r="A99" s="5"/>
      <c r="B99" s="5"/>
      <c r="C99" s="5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2" customFormat="1" ht="15">
      <c r="A100" s="5"/>
      <c r="B100" s="5"/>
      <c r="C100" s="5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2" customFormat="1" ht="15">
      <c r="A101" s="5"/>
      <c r="B101" s="5"/>
      <c r="C101" s="5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2" customFormat="1" ht="15">
      <c r="A102" s="5"/>
      <c r="B102" s="5"/>
      <c r="C102" s="5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2" customFormat="1" ht="15">
      <c r="A103" s="5"/>
      <c r="B103" s="5"/>
      <c r="C103" s="5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2" customFormat="1" ht="15" hidden="1">
      <c r="A104" s="5"/>
      <c r="B104" s="5"/>
      <c r="C104" s="5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2" customFormat="1" ht="15" hidden="1">
      <c r="A105" s="5"/>
      <c r="B105" s="5"/>
      <c r="C105" s="5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2" customFormat="1" ht="15" hidden="1">
      <c r="A106" s="5"/>
      <c r="B106" s="5"/>
      <c r="C106" s="5"/>
      <c r="D106" s="7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</sheetData>
  <sheetProtection/>
  <autoFilter ref="A9:J16"/>
  <mergeCells count="15">
    <mergeCell ref="D28:N28"/>
    <mergeCell ref="D29:N29"/>
    <mergeCell ref="D30:N30"/>
    <mergeCell ref="D22:N22"/>
    <mergeCell ref="D23:N23"/>
    <mergeCell ref="D24:N24"/>
    <mergeCell ref="D25:N25"/>
    <mergeCell ref="D26:N26"/>
    <mergeCell ref="D27:N27"/>
    <mergeCell ref="B5:N5"/>
    <mergeCell ref="B6:N6"/>
    <mergeCell ref="D18:N18"/>
    <mergeCell ref="D19:N19"/>
    <mergeCell ref="D20:N20"/>
    <mergeCell ref="D21:N21"/>
  </mergeCells>
  <printOptions/>
  <pageMargins left="0.35433070866141736" right="0.2362204724409449" top="0.6692913385826772" bottom="0.6692913385826772" header="0.31496062992125984" footer="0.1968503937007874"/>
  <pageSetup fitToHeight="0" fitToWidth="1" horizontalDpi="600" verticalDpi="600" orientation="portrait" paperSize="9" scale="5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2014-06-23T05:50:11Z</dcterms:modified>
  <cp:category/>
  <cp:version/>
  <cp:contentType/>
  <cp:contentStatus/>
</cp:coreProperties>
</file>